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4" activeTab="0"/>
  </bookViews>
  <sheets>
    <sheet name="calcul du revenu " sheetId="1" r:id="rId1"/>
    <sheet name="Site" sheetId="2" r:id="rId2"/>
    <sheet name="Grille indicative" sheetId="3" r:id="rId3"/>
  </sheets>
  <definedNames/>
  <calcPr fullCalcOnLoad="1"/>
</workbook>
</file>

<file path=xl/sharedStrings.xml><?xml version="1.0" encoding="utf-8"?>
<sst xmlns="http://schemas.openxmlformats.org/spreadsheetml/2006/main" count="142" uniqueCount="80">
  <si>
    <t>Calcul du revenu déterminant pour subventions AES</t>
  </si>
  <si>
    <t>NOM :</t>
  </si>
  <si>
    <t xml:space="preserve">Avis de taxation </t>
  </si>
  <si>
    <t>année</t>
  </si>
  <si>
    <t>Calcul du revenu déterminant</t>
  </si>
  <si>
    <t>Revenu moyen net</t>
  </si>
  <si>
    <t xml:space="preserve">  +</t>
  </si>
  <si>
    <t>4.910</t>
  </si>
  <si>
    <t xml:space="preserve">Primes caisse-maladie/accidents </t>
  </si>
  <si>
    <t>4.110-4.115</t>
  </si>
  <si>
    <t>Primes risque pur et 3b</t>
  </si>
  <si>
    <t>4.120</t>
  </si>
  <si>
    <t>Prime 3a</t>
  </si>
  <si>
    <t>4.130</t>
  </si>
  <si>
    <t>Rachat d'années 2b &gt;15'000.-</t>
  </si>
  <si>
    <t>4.140</t>
  </si>
  <si>
    <t>Intérêts de dettes privées &gt;30'000.-</t>
  </si>
  <si>
    <t>+</t>
  </si>
  <si>
    <t>4.210</t>
  </si>
  <si>
    <t>Frais entretien immeubles privés&gt;15'000.-</t>
  </si>
  <si>
    <t>4.310</t>
  </si>
  <si>
    <t>1/20 de la fortune imposable</t>
  </si>
  <si>
    <t>7.910</t>
  </si>
  <si>
    <t>Revenu déterminant pour l'éventuel subvention</t>
  </si>
  <si>
    <t>Caisse maladie</t>
  </si>
  <si>
    <t>4.110</t>
  </si>
  <si>
    <t>Subventions caisse maladie</t>
  </si>
  <si>
    <t>4.115</t>
  </si>
  <si>
    <t>Autres primes</t>
  </si>
  <si>
    <t>Primes 3a</t>
  </si>
  <si>
    <t>si indépendant principal= 0</t>
  </si>
  <si>
    <t>Primes 3a conjoint</t>
  </si>
  <si>
    <t>4.130*</t>
  </si>
  <si>
    <t>Rachat 2ème pilier</t>
  </si>
  <si>
    <t>Dettes privées</t>
  </si>
  <si>
    <t>Frais imm. Privés</t>
  </si>
  <si>
    <t>Revenu net</t>
  </si>
  <si>
    <t>Fortune imposable</t>
  </si>
  <si>
    <t>Indiquez dans les champs jaunes les données demandées. Les montants correspondant aux codes de l'avis de taxation</t>
  </si>
  <si>
    <t>doivent être saisis tels que sur l'avis, y c avec le signe négatif (-).</t>
  </si>
  <si>
    <t>Grille des tarifs et subventions pour l'accueil extra-scolaire de Commune de Vuisternens-devant-Romont</t>
  </si>
  <si>
    <t>Coût journalier brut pour accueil en crèche (0-2 ans)</t>
  </si>
  <si>
    <t>Les coûts horaires sont une estimation selon un budget basé sur les réponses du sondage du mois de juin retourné par les parents intéressés. Ils peuvent varier en fonction du nombre d'enfants inscrits et des tranches horaires effectivement ouvertes.</t>
  </si>
  <si>
    <t>Coût ½ journalier brut pour accueil en école maternelle (2-4 ans)</t>
  </si>
  <si>
    <t>Coût horaire brut pour accueil extra-scolaire enfantine (4-5 ans)</t>
  </si>
  <si>
    <t>Coût horaire brut pour accueil extra-scolaire primaire (6-12 ans)</t>
  </si>
  <si>
    <t>Catégories</t>
  </si>
  <si>
    <t>Revenu déterminant selon tableau de calcul</t>
  </si>
  <si>
    <t>Échelle de
Subvention communale</t>
  </si>
  <si>
    <t>Crèche *
Part des parents/jour</t>
  </si>
  <si>
    <t>École maternelle *
Part des parents/jour</t>
  </si>
  <si>
    <t>Extrascolaire enfantine *
Part des parents/heure</t>
  </si>
  <si>
    <t>Extrascolaire primaire 
Part des parents/heure</t>
  </si>
  <si>
    <t>-</t>
  </si>
  <si>
    <t>à</t>
  </si>
  <si>
    <t>Déjeuner :</t>
  </si>
  <si>
    <t>Repas de midi :</t>
  </si>
  <si>
    <t>Collation matin/ap-midi :</t>
  </si>
  <si>
    <t>Le Canton subventionne le coût horaire des enfants fréquentant l'école enfantine (1ère et 2ème) à raison de 14% sur un coût horaire standard de CHF 8.37, soit Chf 1.17/heure.</t>
  </si>
  <si>
    <t>Grille des tarifs et subventions pour l'accueil extra-scolaire
pour la Commune de Vuisternens-devant-Romont</t>
  </si>
  <si>
    <t>* Prix incluant la subvention Etat/Employeur</t>
  </si>
  <si>
    <t xml:space="preserve">Revenu déterminant </t>
  </si>
  <si>
    <t>4.910 Revenu moyen net</t>
  </si>
  <si>
    <t>4.110-4.115 Primes caisse-maladie/accidents</t>
  </si>
  <si>
    <t>4.120 Primes risque pur et 3b</t>
  </si>
  <si>
    <t>4.130 Prime 3a</t>
  </si>
  <si>
    <t>4.140 Rachat d'années 2b &gt;15'000.-</t>
  </si>
  <si>
    <t>4.210 Intérêts de dettes privées &gt;30'000.-</t>
  </si>
  <si>
    <t>4.310 Frais entretien immeubles privés &gt;15'000.-</t>
  </si>
  <si>
    <t>7.91 1/20 de la fortune imposable</t>
  </si>
  <si>
    <t>Extrascolaire enfantine *
Part des parents/heure
fr.</t>
  </si>
  <si>
    <t>Extrascolaire primaire 
Part des parents/heure
fr.</t>
  </si>
  <si>
    <t>pour entrée en vigueur à la rentrée scolaire 2013-2014.</t>
  </si>
  <si>
    <t>AU NOM DU CONSEIL COMMUNAL</t>
  </si>
  <si>
    <t>Le secrétaire</t>
  </si>
  <si>
    <t>H. Oberson</t>
  </si>
  <si>
    <t xml:space="preserve">                   Le syndic</t>
  </si>
  <si>
    <t xml:space="preserve">               J.-B. Chassot</t>
  </si>
  <si>
    <t>(selon le dernier avis de taxation)</t>
  </si>
  <si>
    <t>Approuvé par le Conseil communal lors de sa séance du 13 mai 2013</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</si>
</sst>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 ;&quot; -&quot;#,##0.00\ ;&quot; -&quot;#\ ;@\ "/>
    <numFmt numFmtId="171" formatCode="#,##0\ ;&quot; -&quot;#,##0\ ;&quot; -&quot;#\ ;@\ "/>
    <numFmt numFmtId="172" formatCode="[$sFr.-100C]\ #,##0.00;[Red][$sFr.-100C]&quot; -&quot;#,##0.00"/>
    <numFmt numFmtId="173" formatCode="#,##0.00\ [$CHF];\-#,##0.00\ [$CHF]"/>
    <numFmt numFmtId="174" formatCode="0.0%"/>
    <numFmt numFmtId="175" formatCode="[$SFr.-100C]\ #,##0.00;[Red][$SFr.-100C]\ #,##0.00"/>
    <numFmt numFmtId="176" formatCode="[$fr.-417]\ #,##0.00;[Red][$fr.-417]\ #,##0.00"/>
    <numFmt numFmtId="177" formatCode="&quot;Vrai&quot;;&quot;Vrai&quot;;&quot;Faux&quot;"/>
    <numFmt numFmtId="178" formatCode="&quot;Actif&quot;;&quot;Actif&quot;;&quot;Inactif&quot;"/>
    <numFmt numFmtId="179" formatCode="[$€-2]\ #,##0.00_);[Red]\([$€-2]\ #,##0.00\)"/>
  </numFmts>
  <fonts count="49">
    <font>
      <sz val="10"/>
      <name val="Arial"/>
      <family val="2"/>
    </font>
    <font>
      <sz val="12"/>
      <name val="Arial"/>
      <family val="2"/>
    </font>
    <font>
      <b/>
      <sz val="22"/>
      <name val="Arial"/>
      <family val="2"/>
    </font>
    <font>
      <b/>
      <sz val="12"/>
      <name val="Arial"/>
      <family val="2"/>
    </font>
    <font>
      <b/>
      <sz val="10"/>
      <name val="Arial"/>
      <family val="2"/>
    </font>
    <font>
      <sz val="14"/>
      <name val="Arial"/>
      <family val="2"/>
    </font>
    <font>
      <b/>
      <sz val="14"/>
      <name val="Arial"/>
      <family val="2"/>
    </font>
    <font>
      <b/>
      <sz val="9"/>
      <name val="Arial"/>
      <family val="2"/>
    </font>
    <font>
      <sz val="9"/>
      <name val="Arial"/>
      <family val="2"/>
    </font>
    <font>
      <b/>
      <sz val="13"/>
      <name val="Arial"/>
      <family val="2"/>
    </font>
    <font>
      <b/>
      <sz val="10"/>
      <color indexed="8"/>
      <name val="Arial"/>
      <family val="2"/>
    </font>
    <font>
      <sz val="10"/>
      <color indexed="10"/>
      <name val="Arial"/>
      <family val="2"/>
    </font>
    <font>
      <sz val="10"/>
      <color indexed="8"/>
      <name val="Arial"/>
      <family val="2"/>
    </font>
    <font>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0"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38" fillId="30" borderId="0" applyNumberFormat="0" applyBorder="0" applyAlignment="0" applyProtection="0"/>
    <xf numFmtId="0" fontId="1" fillId="0" borderId="0">
      <alignment/>
      <protection/>
    </xf>
    <xf numFmtId="9" fontId="0"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1">
    <xf numFmtId="0" fontId="0" fillId="0" borderId="0" xfId="0" applyAlignment="1">
      <alignment/>
    </xf>
    <xf numFmtId="0" fontId="0" fillId="0" borderId="0" xfId="0" applyAlignment="1" applyProtection="1">
      <alignment/>
      <protection hidden="1"/>
    </xf>
    <xf numFmtId="0" fontId="2" fillId="0" borderId="0" xfId="51" applyFont="1" applyAlignment="1" applyProtection="1">
      <alignment/>
      <protection/>
    </xf>
    <xf numFmtId="0" fontId="2" fillId="0" borderId="0" xfId="51" applyFont="1" applyAlignment="1" applyProtection="1">
      <alignment horizontal="center"/>
      <protection hidden="1"/>
    </xf>
    <xf numFmtId="0" fontId="2" fillId="0" borderId="0" xfId="51" applyFont="1" applyAlignment="1" applyProtection="1">
      <alignment horizontal="center"/>
      <protection/>
    </xf>
    <xf numFmtId="0" fontId="1" fillId="0" borderId="0" xfId="51" applyFont="1" applyAlignment="1" applyProtection="1">
      <alignment horizontal="left" vertical="center"/>
      <protection hidden="1"/>
    </xf>
    <xf numFmtId="0" fontId="3" fillId="33" borderId="0" xfId="51" applyFont="1" applyFill="1" applyBorder="1" applyAlignment="1" applyProtection="1">
      <alignment horizontal="center"/>
      <protection locked="0"/>
    </xf>
    <xf numFmtId="0" fontId="1" fillId="0" borderId="0" xfId="51" applyFont="1" applyProtection="1">
      <alignment/>
      <protection hidden="1"/>
    </xf>
    <xf numFmtId="171" fontId="1" fillId="33" borderId="10" xfId="47" applyNumberFormat="1" applyFont="1" applyFill="1" applyBorder="1" applyAlignment="1" applyProtection="1">
      <alignment/>
      <protection locked="0"/>
    </xf>
    <xf numFmtId="0" fontId="1" fillId="0" borderId="0" xfId="51" applyProtection="1">
      <alignment/>
      <protection hidden="1"/>
    </xf>
    <xf numFmtId="171" fontId="1" fillId="0" borderId="0" xfId="47" applyNumberFormat="1" applyFont="1" applyFill="1" applyBorder="1" applyAlignment="1" applyProtection="1">
      <alignment/>
      <protection hidden="1"/>
    </xf>
    <xf numFmtId="171" fontId="4" fillId="0" borderId="10" xfId="47" applyNumberFormat="1" applyFont="1" applyFill="1" applyBorder="1" applyAlignment="1" applyProtection="1">
      <alignment horizontal="center"/>
      <protection hidden="1"/>
    </xf>
    <xf numFmtId="0" fontId="1" fillId="0" borderId="0" xfId="51" applyFont="1" applyAlignment="1" applyProtection="1">
      <alignment horizontal="right"/>
      <protection hidden="1"/>
    </xf>
    <xf numFmtId="171" fontId="1" fillId="0" borderId="10" xfId="47" applyNumberFormat="1" applyFont="1" applyFill="1" applyBorder="1" applyAlignment="1" applyProtection="1">
      <alignment/>
      <protection hidden="1"/>
    </xf>
    <xf numFmtId="171" fontId="0" fillId="0" borderId="0" xfId="0" applyNumberFormat="1" applyAlignment="1">
      <alignment/>
    </xf>
    <xf numFmtId="0" fontId="1" fillId="0" borderId="11" xfId="51" applyFont="1" applyBorder="1" applyProtection="1">
      <alignment/>
      <protection hidden="1"/>
    </xf>
    <xf numFmtId="171" fontId="1" fillId="0" borderId="11" xfId="47" applyNumberFormat="1" applyFont="1" applyFill="1" applyBorder="1" applyAlignment="1" applyProtection="1">
      <alignment/>
      <protection hidden="1"/>
    </xf>
    <xf numFmtId="0" fontId="1" fillId="0" borderId="11" xfId="51" applyFont="1" applyBorder="1" applyAlignment="1" applyProtection="1">
      <alignment horizontal="right"/>
      <protection hidden="1"/>
    </xf>
    <xf numFmtId="0" fontId="1" fillId="0" borderId="12" xfId="51" applyFont="1" applyBorder="1" applyAlignment="1" applyProtection="1">
      <alignment horizontal="right"/>
      <protection hidden="1"/>
    </xf>
    <xf numFmtId="0" fontId="5" fillId="0" borderId="13" xfId="51" applyFont="1" applyBorder="1" applyProtection="1">
      <alignment/>
      <protection hidden="1"/>
    </xf>
    <xf numFmtId="0" fontId="1" fillId="0" borderId="13" xfId="51" applyFont="1" applyBorder="1" applyProtection="1">
      <alignment/>
      <protection hidden="1"/>
    </xf>
    <xf numFmtId="0" fontId="1" fillId="0" borderId="13" xfId="51" applyBorder="1" applyProtection="1">
      <alignment/>
      <protection hidden="1"/>
    </xf>
    <xf numFmtId="4" fontId="6" fillId="0" borderId="14" xfId="47" applyNumberFormat="1" applyFont="1" applyFill="1" applyBorder="1" applyAlignment="1" applyProtection="1">
      <alignment/>
      <protection hidden="1"/>
    </xf>
    <xf numFmtId="171" fontId="1" fillId="0" borderId="0" xfId="47" applyNumberFormat="1" applyFont="1" applyFill="1" applyBorder="1" applyAlignment="1" applyProtection="1">
      <alignment/>
      <protection/>
    </xf>
    <xf numFmtId="0" fontId="1" fillId="0" borderId="0" xfId="51" applyFill="1" applyBorder="1" applyProtection="1">
      <alignment/>
      <protection hidden="1"/>
    </xf>
    <xf numFmtId="171" fontId="7" fillId="0" borderId="0" xfId="47" applyNumberFormat="1" applyFont="1" applyFill="1" applyBorder="1" applyAlignment="1" applyProtection="1">
      <alignment horizontal="center"/>
      <protection/>
    </xf>
    <xf numFmtId="0" fontId="1" fillId="33" borderId="0" xfId="51" applyFill="1" applyBorder="1" applyProtection="1">
      <alignment/>
      <protection locked="0"/>
    </xf>
    <xf numFmtId="171" fontId="8" fillId="0" borderId="0" xfId="47" applyNumberFormat="1" applyFont="1" applyFill="1" applyBorder="1" applyAlignment="1" applyProtection="1">
      <alignment horizontal="center"/>
      <protection/>
    </xf>
    <xf numFmtId="0" fontId="1" fillId="0" borderId="0" xfId="51" applyFont="1" applyBorder="1" applyAlignment="1" applyProtection="1">
      <alignment horizontal="right"/>
      <protection hidden="1"/>
    </xf>
    <xf numFmtId="171" fontId="1" fillId="0" borderId="0" xfId="47" applyNumberFormat="1" applyFont="1" applyFill="1" applyBorder="1" applyAlignment="1" applyProtection="1">
      <alignment horizontal="center"/>
      <protection/>
    </xf>
    <xf numFmtId="0" fontId="1" fillId="0" borderId="0" xfId="0" applyFont="1" applyAlignment="1" applyProtection="1">
      <alignment/>
      <protection hidden="1"/>
    </xf>
    <xf numFmtId="0" fontId="9" fillId="0" borderId="0" xfId="0" applyFont="1" applyBorder="1" applyAlignment="1">
      <alignment horizontal="left"/>
    </xf>
    <xf numFmtId="0" fontId="0" fillId="0" borderId="0" xfId="0" applyFont="1" applyBorder="1" applyAlignment="1">
      <alignment horizontal="center" wrapText="1"/>
    </xf>
    <xf numFmtId="172" fontId="0" fillId="0" borderId="0" xfId="0" applyNumberFormat="1" applyFont="1" applyBorder="1" applyAlignment="1">
      <alignment horizontal="right"/>
    </xf>
    <xf numFmtId="0" fontId="0" fillId="0" borderId="0" xfId="0" applyFont="1" applyBorder="1" applyAlignment="1">
      <alignment horizontal="left"/>
    </xf>
    <xf numFmtId="0" fontId="10" fillId="34" borderId="0" xfId="0" applyFont="1" applyFill="1" applyBorder="1" applyAlignment="1">
      <alignment horizontal="left"/>
    </xf>
    <xf numFmtId="0" fontId="10" fillId="34" borderId="0" xfId="0" applyFont="1" applyFill="1" applyBorder="1" applyAlignment="1">
      <alignment horizontal="center" wrapText="1"/>
    </xf>
    <xf numFmtId="172" fontId="10" fillId="34" borderId="0" xfId="0" applyNumberFormat="1" applyFont="1" applyFill="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wrapText="1"/>
    </xf>
    <xf numFmtId="172" fontId="4" fillId="0" borderId="0" xfId="0" applyNumberFormat="1" applyFont="1" applyBorder="1" applyAlignment="1">
      <alignment horizontal="right"/>
    </xf>
    <xf numFmtId="0" fontId="0" fillId="0" borderId="0"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wrapText="1"/>
    </xf>
    <xf numFmtId="0" fontId="10" fillId="34" borderId="15" xfId="0" applyFont="1" applyFill="1" applyBorder="1" applyAlignment="1">
      <alignment horizontal="center" wrapText="1"/>
    </xf>
    <xf numFmtId="0" fontId="4" fillId="35" borderId="15" xfId="0" applyFont="1" applyFill="1" applyBorder="1" applyAlignment="1">
      <alignment horizontal="center" wrapText="1"/>
    </xf>
    <xf numFmtId="0" fontId="4" fillId="0" borderId="15" xfId="0" applyFont="1" applyFill="1" applyBorder="1" applyAlignment="1">
      <alignment horizontal="center" wrapText="1"/>
    </xf>
    <xf numFmtId="0" fontId="0" fillId="0" borderId="15" xfId="0" applyFont="1" applyBorder="1" applyAlignment="1">
      <alignment wrapText="1"/>
    </xf>
    <xf numFmtId="172" fontId="0" fillId="0" borderId="15" xfId="0" applyNumberFormat="1" applyFont="1" applyBorder="1" applyAlignment="1">
      <alignment horizontal="right" wrapText="1"/>
    </xf>
    <xf numFmtId="0" fontId="0" fillId="0" borderId="15" xfId="0" applyFont="1" applyBorder="1" applyAlignment="1">
      <alignment horizontal="center"/>
    </xf>
    <xf numFmtId="172" fontId="0" fillId="0" borderId="15" xfId="0" applyNumberFormat="1" applyFont="1" applyBorder="1" applyAlignment="1">
      <alignment wrapText="1"/>
    </xf>
    <xf numFmtId="10" fontId="0" fillId="0" borderId="15" xfId="0" applyNumberFormat="1" applyFont="1" applyBorder="1" applyAlignment="1">
      <alignment wrapText="1"/>
    </xf>
    <xf numFmtId="2" fontId="12" fillId="34" borderId="15" xfId="0" applyNumberFormat="1" applyFont="1" applyFill="1" applyBorder="1" applyAlignment="1">
      <alignment wrapText="1"/>
    </xf>
    <xf numFmtId="2" fontId="0" fillId="0" borderId="15" xfId="0" applyNumberFormat="1" applyFont="1" applyFill="1" applyBorder="1" applyAlignment="1">
      <alignment wrapText="1"/>
    </xf>
    <xf numFmtId="10" fontId="0" fillId="0" borderId="0" xfId="0" applyNumberFormat="1" applyAlignment="1">
      <alignment/>
    </xf>
    <xf numFmtId="0" fontId="0" fillId="0" borderId="0" xfId="0" applyFont="1" applyFill="1" applyAlignment="1">
      <alignment/>
    </xf>
    <xf numFmtId="2" fontId="0" fillId="0" borderId="0" xfId="0" applyNumberFormat="1" applyAlignment="1">
      <alignment/>
    </xf>
    <xf numFmtId="2" fontId="0" fillId="0" borderId="15" xfId="0" applyNumberFormat="1" applyFill="1" applyBorder="1" applyAlignment="1">
      <alignment wrapText="1"/>
    </xf>
    <xf numFmtId="0" fontId="0" fillId="0" borderId="0" xfId="0" applyNumberFormat="1" applyAlignment="1">
      <alignment/>
    </xf>
    <xf numFmtId="9" fontId="0" fillId="0" borderId="0" xfId="52" applyFont="1" applyAlignment="1">
      <alignment/>
    </xf>
    <xf numFmtId="0" fontId="0" fillId="0" borderId="0" xfId="52" applyNumberFormat="1" applyFont="1" applyAlignment="1">
      <alignment/>
    </xf>
    <xf numFmtId="175" fontId="0" fillId="0" borderId="0" xfId="0" applyNumberFormat="1" applyAlignment="1">
      <alignment/>
    </xf>
    <xf numFmtId="2" fontId="0" fillId="36" borderId="15" xfId="0" applyNumberFormat="1" applyFont="1" applyFill="1" applyBorder="1" applyAlignment="1">
      <alignment wrapText="1"/>
    </xf>
    <xf numFmtId="10" fontId="0" fillId="0" borderId="16" xfId="0" applyNumberFormat="1" applyFont="1" applyFill="1" applyBorder="1" applyAlignment="1">
      <alignment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36"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0" xfId="0" applyAlignment="1">
      <alignment vertical="center"/>
    </xf>
    <xf numFmtId="9" fontId="0" fillId="0" borderId="0" xfId="52" applyFont="1" applyFill="1" applyBorder="1" applyAlignment="1">
      <alignment/>
    </xf>
    <xf numFmtId="0" fontId="0" fillId="0" borderId="0" xfId="0" applyAlignment="1">
      <alignment horizontal="center"/>
    </xf>
    <xf numFmtId="0" fontId="4" fillId="0" borderId="0" xfId="0" applyFont="1" applyAlignment="1">
      <alignment/>
    </xf>
    <xf numFmtId="176" fontId="0" fillId="0" borderId="15" xfId="0" applyNumberFormat="1" applyFont="1" applyBorder="1" applyAlignment="1">
      <alignment horizontal="right" wrapText="1"/>
    </xf>
    <xf numFmtId="176" fontId="0" fillId="0" borderId="15" xfId="0" applyNumberFormat="1" applyFont="1" applyBorder="1" applyAlignment="1">
      <alignment wrapText="1"/>
    </xf>
    <xf numFmtId="0" fontId="0" fillId="0" borderId="17" xfId="0" applyBorder="1" applyAlignment="1">
      <alignment/>
    </xf>
    <xf numFmtId="0" fontId="48" fillId="0" borderId="0" xfId="0" applyFont="1" applyAlignment="1">
      <alignment/>
    </xf>
    <xf numFmtId="0" fontId="0"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1" fillId="0" borderId="0" xfId="51" applyFont="1" applyFill="1" applyBorder="1" applyAlignment="1" applyProtection="1">
      <alignment horizontal="right"/>
      <protection hidden="1"/>
    </xf>
    <xf numFmtId="0" fontId="2" fillId="0" borderId="0" xfId="51" applyFont="1" applyBorder="1" applyAlignment="1" applyProtection="1">
      <alignment horizontal="center"/>
      <protection hidden="1"/>
    </xf>
    <xf numFmtId="0" fontId="3" fillId="0" borderId="0" xfId="51" applyFont="1" applyFill="1" applyBorder="1" applyAlignment="1" applyProtection="1">
      <alignment horizontal="left"/>
      <protection hidden="1"/>
    </xf>
    <xf numFmtId="0" fontId="48" fillId="0" borderId="0" xfId="0" applyFont="1" applyAlignment="1">
      <alignment horizontal="center"/>
    </xf>
    <xf numFmtId="0" fontId="48" fillId="0" borderId="0" xfId="0" applyFont="1" applyAlignment="1">
      <alignment horizontal="left"/>
    </xf>
    <xf numFmtId="0" fontId="3" fillId="37"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11" fillId="0" borderId="0" xfId="0" applyFont="1" applyBorder="1" applyAlignment="1">
      <alignment horizontal="left" vertical="top" wrapText="1"/>
    </xf>
    <xf numFmtId="0" fontId="13" fillId="0" borderId="0" xfId="0" applyFont="1" applyAlignment="1">
      <alignment horizontal="left" vertical="center" wrapText="1"/>
    </xf>
    <xf numFmtId="0" fontId="11" fillId="0" borderId="15" xfId="0" applyFont="1" applyBorder="1" applyAlignment="1">
      <alignment horizontal="center" wrapText="1"/>
    </xf>
    <xf numFmtId="0" fontId="4" fillId="0" borderId="15" xfId="0" applyFont="1" applyBorder="1" applyAlignment="1">
      <alignment horizontal="center" wrapText="1"/>
    </xf>
    <xf numFmtId="173" fontId="0" fillId="0" borderId="0" xfId="0" applyNumberForma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_Steuererklärung 2001B" xfId="47"/>
    <cellStyle name="Currency" xfId="48"/>
    <cellStyle name="Currency [0]" xfId="49"/>
    <cellStyle name="Neutre" xfId="50"/>
    <cellStyle name="Normal_Subv. maladi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495300</xdr:colOff>
      <xdr:row>1</xdr:row>
      <xdr:rowOff>0</xdr:rowOff>
    </xdr:to>
    <xdr:pic>
      <xdr:nvPicPr>
        <xdr:cNvPr id="1" name="Image 1" descr="Ecusson"/>
        <xdr:cNvPicPr preferRelativeResize="1">
          <a:picLocks noChangeAspect="1"/>
        </xdr:cNvPicPr>
      </xdr:nvPicPr>
      <xdr:blipFill>
        <a:blip r:embed="rId1"/>
        <a:stretch>
          <a:fillRect/>
        </a:stretch>
      </xdr:blipFill>
      <xdr:spPr>
        <a:xfrm>
          <a:off x="0" y="0"/>
          <a:ext cx="4953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F19" sqref="F19"/>
    </sheetView>
  </sheetViews>
  <sheetFormatPr defaultColWidth="11.57421875" defaultRowHeight="12.75"/>
  <cols>
    <col min="1" max="1" width="47.7109375" style="0" customWidth="1"/>
    <col min="2" max="2" width="3.57421875" style="0" customWidth="1"/>
    <col min="3" max="3" width="9.57421875" style="0" customWidth="1"/>
    <col min="4" max="4" width="10.140625" style="0" customWidth="1"/>
    <col min="5" max="5" width="17.7109375" style="0" customWidth="1"/>
    <col min="6" max="6" width="29.00390625" style="0" customWidth="1"/>
    <col min="7" max="7" width="27.421875" style="0" customWidth="1"/>
  </cols>
  <sheetData>
    <row r="1" spans="1:6" ht="12.75">
      <c r="A1" s="1"/>
      <c r="B1" s="1"/>
      <c r="C1" s="1"/>
      <c r="D1" s="1"/>
      <c r="E1" s="1"/>
      <c r="F1" s="1"/>
    </row>
    <row r="2" spans="1:7" ht="27.75">
      <c r="A2" s="80" t="s">
        <v>0</v>
      </c>
      <c r="B2" s="80"/>
      <c r="C2" s="80"/>
      <c r="D2" s="80"/>
      <c r="E2" s="80"/>
      <c r="F2" s="80"/>
      <c r="G2" s="2"/>
    </row>
    <row r="3" spans="1:7" ht="27.75">
      <c r="A3" s="3"/>
      <c r="B3" s="3"/>
      <c r="C3" s="3"/>
      <c r="D3" s="3"/>
      <c r="E3" s="3"/>
      <c r="F3" s="3"/>
      <c r="G3" s="4"/>
    </row>
    <row r="4" spans="1:6" ht="27.75">
      <c r="A4" s="3"/>
      <c r="B4" s="3"/>
      <c r="C4" s="3"/>
      <c r="D4" s="3"/>
      <c r="E4" s="5" t="s">
        <v>1</v>
      </c>
      <c r="F4" s="6"/>
    </row>
    <row r="5" spans="1:6" ht="15">
      <c r="A5" s="7" t="s">
        <v>2</v>
      </c>
      <c r="B5" s="7"/>
      <c r="C5" s="7" t="s">
        <v>3</v>
      </c>
      <c r="D5" s="8"/>
      <c r="E5" s="9"/>
      <c r="F5" s="10"/>
    </row>
    <row r="6" spans="1:6" ht="15">
      <c r="A6" s="9"/>
      <c r="B6" s="9"/>
      <c r="C6" s="9"/>
      <c r="D6" s="9"/>
      <c r="E6" s="9"/>
      <c r="F6" s="11" t="s">
        <v>4</v>
      </c>
    </row>
    <row r="7" spans="1:8" ht="15">
      <c r="A7" s="7" t="s">
        <v>5</v>
      </c>
      <c r="B7" s="7"/>
      <c r="C7" s="7"/>
      <c r="D7" s="12" t="s">
        <v>6</v>
      </c>
      <c r="E7" s="12" t="s">
        <v>7</v>
      </c>
      <c r="F7" s="13">
        <f>E26</f>
        <v>0</v>
      </c>
      <c r="H7" s="14"/>
    </row>
    <row r="8" spans="1:8" ht="15">
      <c r="A8" s="7" t="s">
        <v>8</v>
      </c>
      <c r="B8" s="7"/>
      <c r="C8" s="7"/>
      <c r="D8" s="12" t="s">
        <v>6</v>
      </c>
      <c r="E8" s="12" t="s">
        <v>9</v>
      </c>
      <c r="F8" s="13">
        <f>(E18+E19)*(-1)</f>
        <v>0</v>
      </c>
      <c r="H8" s="14"/>
    </row>
    <row r="9" spans="1:8" ht="15">
      <c r="A9" s="7" t="s">
        <v>10</v>
      </c>
      <c r="B9" s="7"/>
      <c r="C9" s="7"/>
      <c r="D9" s="12" t="s">
        <v>6</v>
      </c>
      <c r="E9" s="12" t="s">
        <v>11</v>
      </c>
      <c r="F9" s="13">
        <f>E20*(-1)</f>
        <v>0</v>
      </c>
      <c r="H9" s="14"/>
    </row>
    <row r="10" spans="1:8" ht="15">
      <c r="A10" s="7" t="s">
        <v>12</v>
      </c>
      <c r="B10" s="7"/>
      <c r="C10" s="7"/>
      <c r="D10" s="12" t="s">
        <v>6</v>
      </c>
      <c r="E10" s="12" t="s">
        <v>13</v>
      </c>
      <c r="F10" s="13">
        <f>(E21+E22)*(-1)</f>
        <v>0</v>
      </c>
      <c r="H10" s="14"/>
    </row>
    <row r="11" spans="1:8" ht="15">
      <c r="A11" s="7" t="s">
        <v>14</v>
      </c>
      <c r="B11" s="7"/>
      <c r="C11" s="7"/>
      <c r="D11" s="12" t="s">
        <v>6</v>
      </c>
      <c r="E11" s="12" t="s">
        <v>15</v>
      </c>
      <c r="F11" s="13">
        <f>IF(-E23&gt;15000,-E23-15000,0)</f>
        <v>0</v>
      </c>
      <c r="H11" s="14"/>
    </row>
    <row r="12" spans="1:8" ht="15">
      <c r="A12" s="7" t="s">
        <v>16</v>
      </c>
      <c r="B12" s="7"/>
      <c r="C12" s="7"/>
      <c r="D12" s="12" t="s">
        <v>17</v>
      </c>
      <c r="E12" s="12" t="s">
        <v>18</v>
      </c>
      <c r="F12" s="13">
        <f>IF(-E24&gt;30000,-E24-30000,0)</f>
        <v>0</v>
      </c>
      <c r="H12" s="14"/>
    </row>
    <row r="13" spans="1:8" ht="15">
      <c r="A13" s="7" t="s">
        <v>19</v>
      </c>
      <c r="B13" s="7"/>
      <c r="C13" s="7"/>
      <c r="D13" s="12" t="s">
        <v>17</v>
      </c>
      <c r="E13" s="12" t="s">
        <v>20</v>
      </c>
      <c r="F13" s="13">
        <f>IF(-E25&gt;15000,-E25-15000,0)</f>
        <v>0</v>
      </c>
      <c r="H13" s="14"/>
    </row>
    <row r="14" spans="1:8" ht="15">
      <c r="A14" s="15" t="s">
        <v>21</v>
      </c>
      <c r="B14" s="15"/>
      <c r="C14" s="16"/>
      <c r="D14" s="17" t="s">
        <v>6</v>
      </c>
      <c r="E14" s="18" t="s">
        <v>22</v>
      </c>
      <c r="F14" s="13">
        <f>IF(E27&lt;0,0,0.05*E27)</f>
        <v>0</v>
      </c>
      <c r="H14" s="14"/>
    </row>
    <row r="15" spans="1:8" ht="18">
      <c r="A15" s="19" t="s">
        <v>23</v>
      </c>
      <c r="B15" s="20"/>
      <c r="C15" s="20"/>
      <c r="D15" s="21"/>
      <c r="E15" s="21"/>
      <c r="F15" s="22">
        <f>SUM(F7:F14)</f>
        <v>0</v>
      </c>
      <c r="H15" s="14"/>
    </row>
    <row r="16" spans="1:7" ht="15">
      <c r="A16" s="9"/>
      <c r="B16" s="9"/>
      <c r="C16" s="9"/>
      <c r="D16" s="9"/>
      <c r="E16" s="9"/>
      <c r="F16" s="9"/>
      <c r="G16" s="23"/>
    </row>
    <row r="17" spans="1:7" ht="15.75">
      <c r="A17" s="81"/>
      <c r="B17" s="81"/>
      <c r="C17" s="81"/>
      <c r="D17" s="12"/>
      <c r="E17" s="24"/>
      <c r="F17" s="24"/>
      <c r="G17" s="25"/>
    </row>
    <row r="18" spans="1:7" ht="15">
      <c r="A18" s="79" t="s">
        <v>24</v>
      </c>
      <c r="B18" s="79"/>
      <c r="C18" s="79"/>
      <c r="D18" s="12" t="s">
        <v>25</v>
      </c>
      <c r="E18" s="26"/>
      <c r="F18" s="24"/>
      <c r="G18" s="23"/>
    </row>
    <row r="19" spans="1:7" ht="15">
      <c r="A19" s="79" t="s">
        <v>26</v>
      </c>
      <c r="B19" s="79"/>
      <c r="C19" s="79"/>
      <c r="D19" s="12" t="s">
        <v>27</v>
      </c>
      <c r="E19" s="26"/>
      <c r="F19" s="24"/>
      <c r="G19" s="23"/>
    </row>
    <row r="20" spans="1:7" ht="15">
      <c r="A20" s="79" t="s">
        <v>28</v>
      </c>
      <c r="B20" s="79"/>
      <c r="C20" s="79"/>
      <c r="D20" s="12" t="s">
        <v>11</v>
      </c>
      <c r="E20" s="26"/>
      <c r="F20" s="24"/>
      <c r="G20" s="23"/>
    </row>
    <row r="21" spans="1:7" ht="15">
      <c r="A21" s="79" t="s">
        <v>29</v>
      </c>
      <c r="B21" s="79"/>
      <c r="C21" s="79"/>
      <c r="D21" s="12" t="s">
        <v>13</v>
      </c>
      <c r="E21" s="26"/>
      <c r="F21" s="24" t="s">
        <v>30</v>
      </c>
      <c r="G21" s="23"/>
    </row>
    <row r="22" spans="1:7" ht="15">
      <c r="A22" s="79" t="s">
        <v>31</v>
      </c>
      <c r="B22" s="79"/>
      <c r="C22" s="79"/>
      <c r="D22" s="12" t="s">
        <v>32</v>
      </c>
      <c r="E22" s="26"/>
      <c r="F22" s="24" t="s">
        <v>30</v>
      </c>
      <c r="G22" s="23"/>
    </row>
    <row r="23" spans="1:7" ht="15">
      <c r="A23" s="79" t="s">
        <v>33</v>
      </c>
      <c r="B23" s="79"/>
      <c r="C23" s="79"/>
      <c r="D23" s="12" t="s">
        <v>15</v>
      </c>
      <c r="E23" s="26"/>
      <c r="F23" s="24"/>
      <c r="G23" s="23"/>
    </row>
    <row r="24" spans="1:7" ht="15">
      <c r="A24" s="79" t="s">
        <v>34</v>
      </c>
      <c r="B24" s="79"/>
      <c r="C24" s="79"/>
      <c r="D24" s="12" t="s">
        <v>18</v>
      </c>
      <c r="E24" s="26"/>
      <c r="F24" s="24"/>
      <c r="G24" s="23"/>
    </row>
    <row r="25" spans="1:7" ht="15">
      <c r="A25" s="79" t="s">
        <v>35</v>
      </c>
      <c r="B25" s="79"/>
      <c r="C25" s="79"/>
      <c r="D25" s="12" t="s">
        <v>20</v>
      </c>
      <c r="E25" s="26"/>
      <c r="F25" s="24"/>
      <c r="G25" s="23"/>
    </row>
    <row r="26" spans="1:7" ht="15">
      <c r="A26" s="79" t="s">
        <v>36</v>
      </c>
      <c r="B26" s="79"/>
      <c r="C26" s="79"/>
      <c r="D26" s="12" t="s">
        <v>7</v>
      </c>
      <c r="E26" s="26"/>
      <c r="F26" s="24"/>
      <c r="G26" s="27"/>
    </row>
    <row r="27" spans="1:7" ht="15">
      <c r="A27" s="79" t="s">
        <v>37</v>
      </c>
      <c r="B27" s="79"/>
      <c r="C27" s="79"/>
      <c r="D27" s="28" t="s">
        <v>22</v>
      </c>
      <c r="E27" s="26"/>
      <c r="F27" s="24"/>
      <c r="G27" s="29"/>
    </row>
    <row r="28" spans="1:7" ht="15">
      <c r="A28" s="24"/>
      <c r="B28" s="24"/>
      <c r="C28" s="24"/>
      <c r="D28" s="24"/>
      <c r="E28" s="24"/>
      <c r="F28" s="24"/>
      <c r="G28" s="23"/>
    </row>
    <row r="29" spans="1:7" ht="15">
      <c r="A29" s="24" t="s">
        <v>38</v>
      </c>
      <c r="B29" s="24"/>
      <c r="C29" s="24"/>
      <c r="D29" s="24"/>
      <c r="E29" s="24"/>
      <c r="F29" s="24"/>
      <c r="G29" s="23"/>
    </row>
    <row r="30" spans="1:6" ht="15">
      <c r="A30" s="30" t="s">
        <v>39</v>
      </c>
      <c r="B30" s="1"/>
      <c r="C30" s="1"/>
      <c r="D30" s="1"/>
      <c r="E30" s="1"/>
      <c r="F30" s="1"/>
    </row>
  </sheetData>
  <sheetProtection password="D993" sheet="1"/>
  <mergeCells count="12">
    <mergeCell ref="A2:F2"/>
    <mergeCell ref="A17:C17"/>
    <mergeCell ref="A18:C18"/>
    <mergeCell ref="A19:C19"/>
    <mergeCell ref="A20:C20"/>
    <mergeCell ref="A21:C21"/>
    <mergeCell ref="A22:C22"/>
    <mergeCell ref="A23:C23"/>
    <mergeCell ref="A24:C24"/>
    <mergeCell ref="A25:C25"/>
    <mergeCell ref="A26:C26"/>
    <mergeCell ref="A27:C27"/>
  </mergeCells>
  <printOptions/>
  <pageMargins left="0.3125" right="0.7875" top="0.46319444444444446" bottom="0.5972222222222222" header="0.19791666666666666" footer="0.33194444444444443"/>
  <pageSetup firstPageNumber="1" useFirstPageNumber="1" horizontalDpi="300" verticalDpi="300" orientation="landscape" paperSize="9"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O49"/>
  <sheetViews>
    <sheetView zoomScalePageLayoutView="0" workbookViewId="0" topLeftCell="A1">
      <selection activeCell="A53" sqref="A53"/>
    </sheetView>
  </sheetViews>
  <sheetFormatPr defaultColWidth="11.57421875" defaultRowHeight="12.75"/>
  <cols>
    <col min="1" max="1" width="10.28125" style="0" customWidth="1"/>
    <col min="2" max="2" width="15.28125" style="0" customWidth="1"/>
    <col min="3" max="3" width="3.8515625" style="0" customWidth="1"/>
    <col min="4" max="4" width="15.28125" style="0" customWidth="1"/>
    <col min="5" max="5" width="11.7109375" style="0" bestFit="1" customWidth="1"/>
    <col min="6" max="7" width="13.57421875" style="0" bestFit="1" customWidth="1"/>
    <col min="8" max="8" width="22.7109375" style="0" customWidth="1"/>
    <col min="9" max="9" width="21.140625" style="0" customWidth="1"/>
    <col min="10" max="11" width="0" style="0" hidden="1" customWidth="1"/>
  </cols>
  <sheetData>
    <row r="1" spans="1:9" ht="47.25" customHeight="1">
      <c r="A1" s="84" t="s">
        <v>59</v>
      </c>
      <c r="B1" s="84"/>
      <c r="C1" s="84"/>
      <c r="D1" s="84"/>
      <c r="E1" s="84"/>
      <c r="F1" s="84"/>
      <c r="G1" s="84"/>
      <c r="H1" s="32"/>
      <c r="I1" s="32"/>
    </row>
    <row r="2" spans="1:9" ht="12.75">
      <c r="A2" s="34"/>
      <c r="B2" s="32"/>
      <c r="C2" s="32"/>
      <c r="D2" s="32"/>
      <c r="E2" s="32"/>
      <c r="F2" s="33"/>
      <c r="G2" s="32"/>
      <c r="H2" s="32"/>
      <c r="I2" s="32"/>
    </row>
    <row r="3" spans="1:7" ht="12.75" customHeight="1">
      <c r="A3" s="86" t="s">
        <v>42</v>
      </c>
      <c r="B3" s="86"/>
      <c r="C3" s="86"/>
      <c r="D3" s="86"/>
      <c r="E3" s="86"/>
      <c r="F3" s="86"/>
      <c r="G3" s="86"/>
    </row>
    <row r="4" spans="1:7" ht="12.75">
      <c r="A4" s="86"/>
      <c r="B4" s="86"/>
      <c r="C4" s="86"/>
      <c r="D4" s="86"/>
      <c r="E4" s="86"/>
      <c r="F4" s="86"/>
      <c r="G4" s="86"/>
    </row>
    <row r="5" spans="1:7" ht="12.75">
      <c r="A5" s="86"/>
      <c r="B5" s="86"/>
      <c r="C5" s="86"/>
      <c r="D5" s="86"/>
      <c r="E5" s="86"/>
      <c r="F5" s="86"/>
      <c r="G5" s="86"/>
    </row>
    <row r="6" spans="1:7" ht="12.75">
      <c r="A6" s="86"/>
      <c r="B6" s="86"/>
      <c r="C6" s="86"/>
      <c r="D6" s="86"/>
      <c r="E6" s="86"/>
      <c r="F6" s="86"/>
      <c r="G6" s="86"/>
    </row>
    <row r="7" spans="1:7" s="68" customFormat="1" ht="75" customHeight="1">
      <c r="A7" s="64" t="s">
        <v>46</v>
      </c>
      <c r="B7" s="85" t="s">
        <v>47</v>
      </c>
      <c r="C7" s="85"/>
      <c r="D7" s="85"/>
      <c r="E7" s="65" t="s">
        <v>48</v>
      </c>
      <c r="F7" s="66" t="s">
        <v>70</v>
      </c>
      <c r="G7" s="67" t="s">
        <v>71</v>
      </c>
    </row>
    <row r="8" spans="1:15" ht="12.75">
      <c r="A8" s="47">
        <v>1</v>
      </c>
      <c r="B8" s="72" t="s">
        <v>53</v>
      </c>
      <c r="C8" s="49" t="s">
        <v>54</v>
      </c>
      <c r="D8" s="73">
        <v>30000</v>
      </c>
      <c r="E8" s="51">
        <v>0.7</v>
      </c>
      <c r="F8" s="62">
        <v>2.3</v>
      </c>
      <c r="G8" s="53">
        <v>3.45</v>
      </c>
      <c r="H8" s="59"/>
      <c r="I8" s="59"/>
      <c r="J8" s="58"/>
      <c r="K8" s="58"/>
      <c r="L8" s="60"/>
      <c r="M8" s="61"/>
      <c r="O8" s="56"/>
    </row>
    <row r="9" spans="1:15" ht="12.75">
      <c r="A9" s="47">
        <v>2</v>
      </c>
      <c r="B9" s="73">
        <v>30001</v>
      </c>
      <c r="C9" s="49" t="s">
        <v>54</v>
      </c>
      <c r="D9" s="73">
        <v>33500</v>
      </c>
      <c r="E9" s="51">
        <v>0.66</v>
      </c>
      <c r="F9" s="62">
        <v>2.75</v>
      </c>
      <c r="G9" s="53">
        <v>3.91</v>
      </c>
      <c r="H9" s="59"/>
      <c r="I9" s="59"/>
      <c r="J9" s="58"/>
      <c r="K9" s="58"/>
      <c r="L9" s="60"/>
      <c r="M9" s="61"/>
      <c r="O9" s="56"/>
    </row>
    <row r="10" spans="1:15" ht="12.75">
      <c r="A10" s="47">
        <v>3</v>
      </c>
      <c r="B10" s="73">
        <v>33501</v>
      </c>
      <c r="C10" s="49" t="s">
        <v>54</v>
      </c>
      <c r="D10" s="73">
        <v>37000</v>
      </c>
      <c r="E10" s="51">
        <v>0.62</v>
      </c>
      <c r="F10" s="62">
        <v>3.25</v>
      </c>
      <c r="G10" s="53">
        <v>4.37</v>
      </c>
      <c r="H10" s="59"/>
      <c r="I10" s="59"/>
      <c r="J10" s="58"/>
      <c r="K10" s="58"/>
      <c r="L10" s="60"/>
      <c r="M10" s="61"/>
      <c r="O10" s="56"/>
    </row>
    <row r="11" spans="1:15" ht="12.75">
      <c r="A11" s="47">
        <v>4</v>
      </c>
      <c r="B11" s="73">
        <v>37001</v>
      </c>
      <c r="C11" s="49" t="s">
        <v>54</v>
      </c>
      <c r="D11" s="73">
        <v>40500</v>
      </c>
      <c r="E11" s="51">
        <v>0.58</v>
      </c>
      <c r="F11" s="62">
        <v>3.7</v>
      </c>
      <c r="G11" s="53">
        <v>4.83</v>
      </c>
      <c r="H11" s="69"/>
      <c r="I11" s="59"/>
      <c r="J11" s="58"/>
      <c r="K11" s="58"/>
      <c r="L11" s="60"/>
      <c r="M11" s="61"/>
      <c r="O11" s="56"/>
    </row>
    <row r="12" spans="1:15" ht="12.75">
      <c r="A12" s="47">
        <v>5</v>
      </c>
      <c r="B12" s="73">
        <v>40501</v>
      </c>
      <c r="C12" s="49" t="s">
        <v>54</v>
      </c>
      <c r="D12" s="73">
        <v>44000</v>
      </c>
      <c r="E12" s="51">
        <v>0.54</v>
      </c>
      <c r="F12" s="62">
        <v>4.15</v>
      </c>
      <c r="G12" s="53">
        <v>5.29</v>
      </c>
      <c r="H12" s="69"/>
      <c r="I12" s="59"/>
      <c r="J12" s="58"/>
      <c r="K12" s="58"/>
      <c r="L12" s="60"/>
      <c r="M12" s="61"/>
      <c r="O12" s="56"/>
    </row>
    <row r="13" spans="1:15" ht="12.75">
      <c r="A13" s="47">
        <v>6</v>
      </c>
      <c r="B13" s="73">
        <v>44001</v>
      </c>
      <c r="C13" s="49" t="s">
        <v>54</v>
      </c>
      <c r="D13" s="73">
        <v>47500</v>
      </c>
      <c r="E13" s="51">
        <v>0.5</v>
      </c>
      <c r="F13" s="62">
        <v>4.6</v>
      </c>
      <c r="G13" s="53">
        <v>5.75</v>
      </c>
      <c r="H13" s="69"/>
      <c r="I13" s="59"/>
      <c r="J13" s="58"/>
      <c r="K13" s="58"/>
      <c r="L13" s="60"/>
      <c r="M13" s="61"/>
      <c r="O13" s="56"/>
    </row>
    <row r="14" spans="1:15" ht="12.75">
      <c r="A14" s="47">
        <v>7</v>
      </c>
      <c r="B14" s="73">
        <v>47501</v>
      </c>
      <c r="C14" s="49" t="s">
        <v>54</v>
      </c>
      <c r="D14" s="73">
        <v>51000</v>
      </c>
      <c r="E14" s="51">
        <v>0.44</v>
      </c>
      <c r="F14" s="62">
        <v>5.3</v>
      </c>
      <c r="G14" s="53">
        <v>6.44</v>
      </c>
      <c r="H14" s="69"/>
      <c r="I14" s="59"/>
      <c r="J14" s="58"/>
      <c r="K14" s="58"/>
      <c r="L14" s="60"/>
      <c r="M14" s="61"/>
      <c r="O14" s="56"/>
    </row>
    <row r="15" spans="1:15" ht="12.75">
      <c r="A15" s="47">
        <v>8</v>
      </c>
      <c r="B15" s="73">
        <v>51001</v>
      </c>
      <c r="C15" s="49" t="s">
        <v>54</v>
      </c>
      <c r="D15" s="73">
        <v>54500</v>
      </c>
      <c r="E15" s="51">
        <v>0.38</v>
      </c>
      <c r="F15" s="62">
        <v>6</v>
      </c>
      <c r="G15" s="53">
        <v>7.13</v>
      </c>
      <c r="H15" s="69"/>
      <c r="I15" s="59"/>
      <c r="J15" s="58"/>
      <c r="K15" s="58"/>
      <c r="L15" s="60"/>
      <c r="M15" s="61"/>
      <c r="O15" s="56"/>
    </row>
    <row r="16" spans="1:15" ht="12.75">
      <c r="A16" s="47">
        <v>9</v>
      </c>
      <c r="B16" s="73">
        <v>54501</v>
      </c>
      <c r="C16" s="49" t="s">
        <v>54</v>
      </c>
      <c r="D16" s="73">
        <v>58000</v>
      </c>
      <c r="E16" s="51">
        <v>0.32</v>
      </c>
      <c r="F16" s="62">
        <v>6.7</v>
      </c>
      <c r="G16" s="53">
        <v>7.82</v>
      </c>
      <c r="H16" s="69"/>
      <c r="I16" s="59"/>
      <c r="J16" s="58"/>
      <c r="K16" s="58"/>
      <c r="L16" s="60"/>
      <c r="M16" s="61"/>
      <c r="O16" s="56"/>
    </row>
    <row r="17" spans="1:15" ht="12.75">
      <c r="A17" s="47">
        <v>10</v>
      </c>
      <c r="B17" s="73">
        <v>58001</v>
      </c>
      <c r="C17" s="49" t="s">
        <v>54</v>
      </c>
      <c r="D17" s="73">
        <v>61500</v>
      </c>
      <c r="E17" s="51">
        <v>0.26</v>
      </c>
      <c r="F17" s="62">
        <v>7.35</v>
      </c>
      <c r="G17" s="53">
        <v>8.51</v>
      </c>
      <c r="H17" s="69"/>
      <c r="I17" s="59"/>
      <c r="J17" s="58"/>
      <c r="K17" s="58"/>
      <c r="L17" s="60"/>
      <c r="M17" s="61"/>
      <c r="O17" s="56"/>
    </row>
    <row r="18" spans="1:15" ht="12.75">
      <c r="A18" s="47">
        <v>11</v>
      </c>
      <c r="B18" s="73">
        <v>61501</v>
      </c>
      <c r="C18" s="49" t="s">
        <v>54</v>
      </c>
      <c r="D18" s="73">
        <v>65000</v>
      </c>
      <c r="E18" s="51">
        <v>0.2</v>
      </c>
      <c r="F18" s="62">
        <v>8.05</v>
      </c>
      <c r="G18" s="53">
        <v>9.2</v>
      </c>
      <c r="H18" s="69"/>
      <c r="I18" s="59"/>
      <c r="J18" s="58"/>
      <c r="K18" s="58"/>
      <c r="L18" s="60"/>
      <c r="M18" s="61"/>
      <c r="O18" s="56"/>
    </row>
    <row r="19" spans="1:15" ht="12.75">
      <c r="A19" s="47">
        <v>12</v>
      </c>
      <c r="B19" s="73">
        <v>65001</v>
      </c>
      <c r="C19" s="49" t="s">
        <v>54</v>
      </c>
      <c r="D19" s="73">
        <v>68500</v>
      </c>
      <c r="E19" s="51">
        <v>0.14</v>
      </c>
      <c r="F19" s="62">
        <v>8.75</v>
      </c>
      <c r="G19" s="57">
        <v>9.89</v>
      </c>
      <c r="H19" s="69"/>
      <c r="I19" s="59"/>
      <c r="J19" s="58"/>
      <c r="K19" s="58"/>
      <c r="L19" s="60"/>
      <c r="M19" s="61"/>
      <c r="O19" s="56"/>
    </row>
    <row r="20" spans="1:15" ht="12.75">
      <c r="A20" s="47">
        <v>13</v>
      </c>
      <c r="B20" s="73">
        <v>68501</v>
      </c>
      <c r="C20" s="49" t="s">
        <v>54</v>
      </c>
      <c r="D20" s="73">
        <v>72000</v>
      </c>
      <c r="E20" s="51">
        <v>0.08</v>
      </c>
      <c r="F20" s="62">
        <v>9.45</v>
      </c>
      <c r="G20" s="53">
        <v>10.58</v>
      </c>
      <c r="H20" s="69"/>
      <c r="I20" s="59"/>
      <c r="J20" s="58"/>
      <c r="K20" s="58"/>
      <c r="L20" s="60"/>
      <c r="M20" s="61"/>
      <c r="O20" s="56"/>
    </row>
    <row r="21" spans="1:15" ht="12.75">
      <c r="A21" s="47">
        <v>14</v>
      </c>
      <c r="B21" s="73">
        <v>72001</v>
      </c>
      <c r="C21" s="49" t="s">
        <v>54</v>
      </c>
      <c r="D21" s="73">
        <v>75500</v>
      </c>
      <c r="E21" s="51">
        <v>0.06</v>
      </c>
      <c r="F21" s="62">
        <v>9.65</v>
      </c>
      <c r="G21" s="53">
        <v>10.81</v>
      </c>
      <c r="H21" s="69"/>
      <c r="I21" s="59"/>
      <c r="J21" s="58"/>
      <c r="K21" s="58"/>
      <c r="L21" s="60"/>
      <c r="M21" s="61"/>
      <c r="O21" s="56"/>
    </row>
    <row r="22" spans="1:15" ht="12.75">
      <c r="A22" s="47">
        <v>15</v>
      </c>
      <c r="B22" s="73">
        <v>75501</v>
      </c>
      <c r="C22" s="49" t="s">
        <v>54</v>
      </c>
      <c r="D22" s="73">
        <v>79000</v>
      </c>
      <c r="E22" s="51">
        <v>0.04</v>
      </c>
      <c r="F22" s="62">
        <v>9.9</v>
      </c>
      <c r="G22" s="53">
        <v>11.04</v>
      </c>
      <c r="H22" s="69"/>
      <c r="I22" s="59"/>
      <c r="J22" s="58"/>
      <c r="K22" s="58"/>
      <c r="L22" s="60"/>
      <c r="M22" s="61"/>
      <c r="O22" s="56"/>
    </row>
    <row r="23" spans="1:15" ht="12.75">
      <c r="A23" s="47">
        <v>15</v>
      </c>
      <c r="B23" s="73">
        <v>79001</v>
      </c>
      <c r="C23" s="49" t="s">
        <v>54</v>
      </c>
      <c r="D23" s="73">
        <v>82500</v>
      </c>
      <c r="E23" s="51">
        <v>0.02</v>
      </c>
      <c r="F23" s="62">
        <v>10.15</v>
      </c>
      <c r="G23" s="53">
        <v>11.27</v>
      </c>
      <c r="H23" s="69"/>
      <c r="I23" s="59"/>
      <c r="J23" s="58"/>
      <c r="K23" s="58"/>
      <c r="L23" s="60"/>
      <c r="M23" s="61"/>
      <c r="O23" s="56"/>
    </row>
    <row r="24" spans="1:15" ht="12.75">
      <c r="A24" s="47">
        <v>15</v>
      </c>
      <c r="B24" s="73">
        <v>82501</v>
      </c>
      <c r="C24" s="49" t="s">
        <v>54</v>
      </c>
      <c r="D24" s="72" t="s">
        <v>53</v>
      </c>
      <c r="E24" s="51">
        <v>0</v>
      </c>
      <c r="F24" s="62">
        <v>10.35</v>
      </c>
      <c r="G24" s="53">
        <v>11.5</v>
      </c>
      <c r="H24" s="69"/>
      <c r="I24" s="59"/>
      <c r="J24" s="58"/>
      <c r="K24" s="58"/>
      <c r="L24" s="60"/>
      <c r="M24" s="61"/>
      <c r="O24" s="56"/>
    </row>
    <row r="25" spans="5:15" ht="12.75">
      <c r="E25" s="63"/>
      <c r="H25" s="59"/>
      <c r="I25" s="59"/>
      <c r="J25" s="56"/>
      <c r="K25" s="56"/>
      <c r="L25" s="60"/>
      <c r="M25" s="61"/>
      <c r="N25" s="56"/>
      <c r="O25" s="56"/>
    </row>
    <row r="26" ht="12.75">
      <c r="A26" t="s">
        <v>60</v>
      </c>
    </row>
    <row r="28" spans="1:4" ht="12.75">
      <c r="A28" s="71" t="s">
        <v>61</v>
      </c>
      <c r="C28" s="70" t="s">
        <v>17</v>
      </c>
      <c r="D28" t="s">
        <v>62</v>
      </c>
    </row>
    <row r="29" spans="1:4" ht="12.75">
      <c r="A29" s="87" t="s">
        <v>78</v>
      </c>
      <c r="B29" s="87"/>
      <c r="C29" s="70" t="s">
        <v>17</v>
      </c>
      <c r="D29" t="s">
        <v>63</v>
      </c>
    </row>
    <row r="30" spans="1:4" ht="12.75">
      <c r="A30" s="87"/>
      <c r="B30" s="87"/>
      <c r="C30" s="70" t="s">
        <v>17</v>
      </c>
      <c r="D30" t="s">
        <v>64</v>
      </c>
    </row>
    <row r="31" spans="3:4" ht="12.75">
      <c r="C31" s="70" t="s">
        <v>17</v>
      </c>
      <c r="D31" t="s">
        <v>65</v>
      </c>
    </row>
    <row r="32" spans="3:4" ht="12.75">
      <c r="C32" s="70" t="s">
        <v>17</v>
      </c>
      <c r="D32" t="s">
        <v>66</v>
      </c>
    </row>
    <row r="33" spans="3:4" ht="12.75">
      <c r="C33" s="70" t="s">
        <v>17</v>
      </c>
      <c r="D33" t="s">
        <v>67</v>
      </c>
    </row>
    <row r="34" spans="3:4" ht="12.75">
      <c r="C34" s="70" t="s">
        <v>17</v>
      </c>
      <c r="D34" t="s">
        <v>68</v>
      </c>
    </row>
    <row r="35" spans="3:4" ht="12.75">
      <c r="C35" s="70" t="s">
        <v>17</v>
      </c>
      <c r="D35" t="s">
        <v>69</v>
      </c>
    </row>
    <row r="36" ht="41.25" customHeight="1"/>
    <row r="37" spans="1:7" ht="27" customHeight="1">
      <c r="A37" s="74"/>
      <c r="B37" s="74"/>
      <c r="C37" s="74"/>
      <c r="D37" s="74"/>
      <c r="E37" s="74"/>
      <c r="F37" s="74"/>
      <c r="G37" s="74"/>
    </row>
    <row r="38" spans="1:7" ht="12.75">
      <c r="A38" s="75" t="s">
        <v>79</v>
      </c>
      <c r="B38" s="76"/>
      <c r="C38" s="76"/>
      <c r="D38" s="76"/>
      <c r="E38" s="76"/>
      <c r="F38" s="76"/>
      <c r="G38" s="76"/>
    </row>
    <row r="39" spans="1:7" ht="12.75">
      <c r="A39" s="75" t="s">
        <v>72</v>
      </c>
      <c r="B39" s="76"/>
      <c r="C39" s="76"/>
      <c r="D39" s="76"/>
      <c r="E39" s="76"/>
      <c r="F39" s="76"/>
      <c r="G39" s="76"/>
    </row>
    <row r="40" spans="1:7" ht="12.75">
      <c r="A40" s="75"/>
      <c r="B40" s="76"/>
      <c r="C40" s="76"/>
      <c r="D40" s="76"/>
      <c r="E40" s="76"/>
      <c r="F40" s="76"/>
      <c r="G40" s="76"/>
    </row>
    <row r="41" spans="1:7" ht="12.75">
      <c r="A41" s="75"/>
      <c r="B41" s="76"/>
      <c r="C41" s="76"/>
      <c r="D41" s="76"/>
      <c r="E41" s="76"/>
      <c r="F41" s="76"/>
      <c r="G41" s="76"/>
    </row>
    <row r="42" spans="1:7" ht="12.75">
      <c r="A42" s="82" t="s">
        <v>73</v>
      </c>
      <c r="B42" s="82"/>
      <c r="C42" s="82"/>
      <c r="D42" s="82"/>
      <c r="E42" s="82"/>
      <c r="F42" s="82"/>
      <c r="G42" s="82"/>
    </row>
    <row r="43" spans="1:7" ht="12.75">
      <c r="A43" s="77"/>
      <c r="B43" s="76"/>
      <c r="C43" s="76"/>
      <c r="D43" s="76"/>
      <c r="E43" s="76"/>
      <c r="F43" s="76"/>
      <c r="G43" s="76"/>
    </row>
    <row r="44" spans="1:7" ht="12.75">
      <c r="A44" s="82" t="s">
        <v>74</v>
      </c>
      <c r="B44" s="82"/>
      <c r="C44" s="82"/>
      <c r="D44" s="82"/>
      <c r="E44" s="83" t="s">
        <v>76</v>
      </c>
      <c r="F44" s="83"/>
      <c r="G44" s="83"/>
    </row>
    <row r="45" spans="1:7" ht="12.75">
      <c r="A45" s="77"/>
      <c r="B45" s="77"/>
      <c r="C45" s="77"/>
      <c r="D45" s="77"/>
      <c r="E45" s="78"/>
      <c r="F45" s="78"/>
      <c r="G45" s="78"/>
    </row>
    <row r="46" spans="1:7" ht="10.5" customHeight="1">
      <c r="A46" s="75"/>
      <c r="B46" s="76"/>
      <c r="C46" s="76"/>
      <c r="D46" s="76"/>
      <c r="E46" s="76"/>
      <c r="F46" s="76"/>
      <c r="G46" s="76"/>
    </row>
    <row r="47" spans="1:7" ht="12.75">
      <c r="A47" s="82" t="s">
        <v>75</v>
      </c>
      <c r="B47" s="82"/>
      <c r="C47" s="82"/>
      <c r="D47" s="82"/>
      <c r="E47" s="83" t="s">
        <v>77</v>
      </c>
      <c r="F47" s="83"/>
      <c r="G47" s="83"/>
    </row>
    <row r="48" spans="1:7" ht="12.75">
      <c r="A48" s="76"/>
      <c r="B48" s="76"/>
      <c r="C48" s="76"/>
      <c r="D48" s="76"/>
      <c r="E48" s="76"/>
      <c r="F48" s="76"/>
      <c r="G48" s="76"/>
    </row>
    <row r="49" spans="1:7" ht="12.75">
      <c r="A49" s="76"/>
      <c r="B49" s="76"/>
      <c r="C49" s="76"/>
      <c r="D49" s="76"/>
      <c r="E49" s="76"/>
      <c r="F49" s="76"/>
      <c r="G49" s="76"/>
    </row>
  </sheetData>
  <sheetProtection/>
  <mergeCells count="9">
    <mergeCell ref="A47:D47"/>
    <mergeCell ref="E44:G44"/>
    <mergeCell ref="E47:G47"/>
    <mergeCell ref="A1:G1"/>
    <mergeCell ref="B7:D7"/>
    <mergeCell ref="A3:G6"/>
    <mergeCell ref="A29:B30"/>
    <mergeCell ref="A42:G42"/>
    <mergeCell ref="A44:D44"/>
  </mergeCells>
  <printOptions horizontalCentered="1"/>
  <pageMargins left="0.2755905511811024" right="0.15748031496062992"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D14" sqref="D14"/>
    </sheetView>
  </sheetViews>
  <sheetFormatPr defaultColWidth="11.57421875" defaultRowHeight="12.75"/>
  <cols>
    <col min="1" max="1" width="10.28125" style="0" customWidth="1"/>
    <col min="2" max="2" width="14.421875" style="0" customWidth="1"/>
    <col min="3" max="3" width="3.8515625" style="0" customWidth="1"/>
    <col min="4" max="4" width="14.140625" style="0" customWidth="1"/>
    <col min="5" max="5" width="17.140625" style="0" customWidth="1"/>
    <col min="6" max="7" width="20.140625" style="0" customWidth="1"/>
    <col min="8" max="8" width="22.7109375" style="0" customWidth="1"/>
    <col min="9" max="9" width="21.140625" style="0" customWidth="1"/>
    <col min="10" max="11" width="0" style="0" hidden="1" customWidth="1"/>
  </cols>
  <sheetData>
    <row r="1" spans="1:9" ht="16.5">
      <c r="A1" s="31" t="s">
        <v>40</v>
      </c>
      <c r="B1" s="32"/>
      <c r="C1" s="32"/>
      <c r="D1" s="32"/>
      <c r="E1" s="32"/>
      <c r="F1" s="33"/>
      <c r="G1" s="32"/>
      <c r="H1" s="32"/>
      <c r="I1" s="32"/>
    </row>
    <row r="2" spans="1:9" ht="12.75">
      <c r="A2" s="34"/>
      <c r="B2" s="32"/>
      <c r="C2" s="32"/>
      <c r="D2" s="32"/>
      <c r="E2" s="32"/>
      <c r="F2" s="33"/>
      <c r="G2" s="32"/>
      <c r="H2" s="32"/>
      <c r="I2" s="32"/>
    </row>
    <row r="3" spans="1:9" ht="12.75">
      <c r="A3" s="34"/>
      <c r="B3" s="32"/>
      <c r="C3" s="32"/>
      <c r="D3" s="32"/>
      <c r="E3" s="32"/>
      <c r="F3" s="33"/>
      <c r="G3" s="32"/>
      <c r="H3" s="32"/>
      <c r="I3" s="32"/>
    </row>
    <row r="4" spans="1:9" ht="12.75" customHeight="1">
      <c r="A4" s="35" t="s">
        <v>41</v>
      </c>
      <c r="B4" s="36"/>
      <c r="C4" s="36"/>
      <c r="D4" s="36"/>
      <c r="E4" s="36"/>
      <c r="F4" s="37">
        <v>130</v>
      </c>
      <c r="G4" s="88" t="s">
        <v>42</v>
      </c>
      <c r="H4" s="88"/>
      <c r="I4" s="88"/>
    </row>
    <row r="5" spans="1:9" ht="12.75">
      <c r="A5" s="35" t="s">
        <v>43</v>
      </c>
      <c r="B5" s="36"/>
      <c r="C5" s="36"/>
      <c r="D5" s="36"/>
      <c r="E5" s="36"/>
      <c r="F5" s="37">
        <v>60</v>
      </c>
      <c r="G5" s="88"/>
      <c r="H5" s="88"/>
      <c r="I5" s="88"/>
    </row>
    <row r="6" spans="1:9" ht="12.75">
      <c r="A6" s="38" t="s">
        <v>44</v>
      </c>
      <c r="B6" s="39"/>
      <c r="C6" s="39"/>
      <c r="D6" s="39"/>
      <c r="E6" s="39"/>
      <c r="F6" s="40">
        <v>10.33</v>
      </c>
      <c r="G6" s="88"/>
      <c r="H6" s="88"/>
      <c r="I6" s="88"/>
    </row>
    <row r="7" spans="1:9" ht="12.75">
      <c r="A7" s="38" t="s">
        <v>45</v>
      </c>
      <c r="B7" s="39"/>
      <c r="C7" s="39"/>
      <c r="D7" s="39"/>
      <c r="E7" s="39"/>
      <c r="F7" s="40">
        <v>11.5</v>
      </c>
      <c r="G7" s="88"/>
      <c r="H7" s="88"/>
      <c r="I7" s="88"/>
    </row>
    <row r="8" spans="1:9" ht="12.75">
      <c r="A8" s="41"/>
      <c r="B8" s="32"/>
      <c r="C8" s="32"/>
      <c r="D8" s="32"/>
      <c r="E8" s="32"/>
      <c r="F8" s="41"/>
      <c r="G8" s="32"/>
      <c r="H8" s="32"/>
      <c r="I8" s="32"/>
    </row>
    <row r="9" spans="1:9" ht="39" customHeight="1">
      <c r="A9" s="42" t="s">
        <v>46</v>
      </c>
      <c r="B9" s="89" t="s">
        <v>47</v>
      </c>
      <c r="C9" s="89"/>
      <c r="D9" s="89"/>
      <c r="E9" s="43" t="s">
        <v>48</v>
      </c>
      <c r="F9" s="44" t="s">
        <v>49</v>
      </c>
      <c r="G9" s="44" t="s">
        <v>50</v>
      </c>
      <c r="H9" s="45" t="s">
        <v>51</v>
      </c>
      <c r="I9" s="46" t="s">
        <v>52</v>
      </c>
    </row>
    <row r="10" spans="1:10" ht="12.75">
      <c r="A10" s="47">
        <v>1</v>
      </c>
      <c r="B10" s="48" t="s">
        <v>53</v>
      </c>
      <c r="C10" s="49" t="s">
        <v>54</v>
      </c>
      <c r="D10" s="50">
        <v>30000</v>
      </c>
      <c r="E10" s="51">
        <v>0.7</v>
      </c>
      <c r="F10" s="52">
        <f aca="true" t="shared" si="0" ref="F10:F26">$F$4*(1-$E$10)</f>
        <v>39.00000000000001</v>
      </c>
      <c r="G10" s="52">
        <f aca="true" t="shared" si="1" ref="G10:G26">$F$5*(1-E10)</f>
        <v>18.000000000000004</v>
      </c>
      <c r="H10" s="62">
        <v>2.3</v>
      </c>
      <c r="I10" s="53">
        <f aca="true" t="shared" si="2" ref="I10:I26">$F$7*(1-E10)</f>
        <v>3.4500000000000006</v>
      </c>
      <c r="J10">
        <v>3500</v>
      </c>
    </row>
    <row r="11" spans="1:10" ht="12.75">
      <c r="A11" s="47">
        <v>2</v>
      </c>
      <c r="B11" s="50">
        <f aca="true" t="shared" si="3" ref="B11:B26">D10+1</f>
        <v>30001</v>
      </c>
      <c r="C11" s="49" t="s">
        <v>54</v>
      </c>
      <c r="D11" s="50">
        <f aca="true" t="shared" si="4" ref="D11:D25">D10+$J$10</f>
        <v>33500</v>
      </c>
      <c r="E11" s="51">
        <f>E10-$J$11</f>
        <v>0.6599999999999999</v>
      </c>
      <c r="F11" s="52">
        <f t="shared" si="0"/>
        <v>39.00000000000001</v>
      </c>
      <c r="G11" s="52">
        <f t="shared" si="1"/>
        <v>20.400000000000006</v>
      </c>
      <c r="H11" s="62">
        <v>2.75</v>
      </c>
      <c r="I11" s="53">
        <f t="shared" si="2"/>
        <v>3.910000000000001</v>
      </c>
      <c r="J11" s="54">
        <v>0.04</v>
      </c>
    </row>
    <row r="12" spans="1:10" ht="12.75">
      <c r="A12" s="47">
        <v>3</v>
      </c>
      <c r="B12" s="50">
        <f t="shared" si="3"/>
        <v>33501</v>
      </c>
      <c r="C12" s="49" t="s">
        <v>54</v>
      </c>
      <c r="D12" s="50">
        <f t="shared" si="4"/>
        <v>37000</v>
      </c>
      <c r="E12" s="51">
        <f>E11-$J$11</f>
        <v>0.6199999999999999</v>
      </c>
      <c r="F12" s="52">
        <f t="shared" si="0"/>
        <v>39.00000000000001</v>
      </c>
      <c r="G12" s="52">
        <f t="shared" si="1"/>
        <v>22.800000000000008</v>
      </c>
      <c r="H12" s="62">
        <v>3.25</v>
      </c>
      <c r="I12" s="53">
        <f t="shared" si="2"/>
        <v>4.370000000000001</v>
      </c>
      <c r="J12" s="54">
        <v>0.06</v>
      </c>
    </row>
    <row r="13" spans="1:10" ht="12.75">
      <c r="A13" s="47">
        <v>4</v>
      </c>
      <c r="B13" s="50">
        <f t="shared" si="3"/>
        <v>37001</v>
      </c>
      <c r="C13" s="49" t="s">
        <v>54</v>
      </c>
      <c r="D13" s="50">
        <f t="shared" si="4"/>
        <v>40500</v>
      </c>
      <c r="E13" s="51">
        <f>E12-$J$11</f>
        <v>0.5799999999999998</v>
      </c>
      <c r="F13" s="52">
        <f t="shared" si="0"/>
        <v>39.00000000000001</v>
      </c>
      <c r="G13" s="52">
        <f t="shared" si="1"/>
        <v>25.20000000000001</v>
      </c>
      <c r="H13" s="62">
        <v>3.7</v>
      </c>
      <c r="I13" s="53">
        <f t="shared" si="2"/>
        <v>4.830000000000002</v>
      </c>
      <c r="J13" s="54">
        <v>0.02</v>
      </c>
    </row>
    <row r="14" spans="1:9" ht="12.75">
      <c r="A14" s="47">
        <v>5</v>
      </c>
      <c r="B14" s="50">
        <f t="shared" si="3"/>
        <v>40501</v>
      </c>
      <c r="C14" s="49" t="s">
        <v>54</v>
      </c>
      <c r="D14" s="50">
        <f t="shared" si="4"/>
        <v>44000</v>
      </c>
      <c r="E14" s="51">
        <f>E13-$J$11</f>
        <v>0.5399999999999998</v>
      </c>
      <c r="F14" s="52">
        <f t="shared" si="0"/>
        <v>39.00000000000001</v>
      </c>
      <c r="G14" s="52">
        <f t="shared" si="1"/>
        <v>27.600000000000012</v>
      </c>
      <c r="H14" s="62">
        <v>4.15</v>
      </c>
      <c r="I14" s="53">
        <f t="shared" si="2"/>
        <v>5.290000000000002</v>
      </c>
    </row>
    <row r="15" spans="1:9" ht="12.75">
      <c r="A15" s="47">
        <v>6</v>
      </c>
      <c r="B15" s="50">
        <f t="shared" si="3"/>
        <v>44001</v>
      </c>
      <c r="C15" s="49" t="s">
        <v>54</v>
      </c>
      <c r="D15" s="50">
        <f t="shared" si="4"/>
        <v>47500</v>
      </c>
      <c r="E15" s="51">
        <f>E14-$J$11</f>
        <v>0.49999999999999983</v>
      </c>
      <c r="F15" s="52">
        <f t="shared" si="0"/>
        <v>39.00000000000001</v>
      </c>
      <c r="G15" s="52">
        <f t="shared" si="1"/>
        <v>30.000000000000014</v>
      </c>
      <c r="H15" s="62">
        <v>4.6</v>
      </c>
      <c r="I15" s="53">
        <f t="shared" si="2"/>
        <v>5.750000000000003</v>
      </c>
    </row>
    <row r="16" spans="1:9" ht="12.75">
      <c r="A16" s="47">
        <v>7</v>
      </c>
      <c r="B16" s="50">
        <f t="shared" si="3"/>
        <v>47501</v>
      </c>
      <c r="C16" s="49" t="s">
        <v>54</v>
      </c>
      <c r="D16" s="50">
        <f t="shared" si="4"/>
        <v>51000</v>
      </c>
      <c r="E16" s="51">
        <f aca="true" t="shared" si="5" ref="E16:E22">E15-$J$12</f>
        <v>0.43999999999999984</v>
      </c>
      <c r="F16" s="52">
        <f t="shared" si="0"/>
        <v>39.00000000000001</v>
      </c>
      <c r="G16" s="52">
        <f t="shared" si="1"/>
        <v>33.60000000000001</v>
      </c>
      <c r="H16" s="62">
        <v>5.3</v>
      </c>
      <c r="I16" s="53">
        <f t="shared" si="2"/>
        <v>6.440000000000002</v>
      </c>
    </row>
    <row r="17" spans="1:9" ht="12.75">
      <c r="A17" s="47">
        <v>8</v>
      </c>
      <c r="B17" s="50">
        <f t="shared" si="3"/>
        <v>51001</v>
      </c>
      <c r="C17" s="49" t="s">
        <v>54</v>
      </c>
      <c r="D17" s="50">
        <f t="shared" si="4"/>
        <v>54500</v>
      </c>
      <c r="E17" s="51">
        <f t="shared" si="5"/>
        <v>0.37999999999999984</v>
      </c>
      <c r="F17" s="52">
        <f t="shared" si="0"/>
        <v>39.00000000000001</v>
      </c>
      <c r="G17" s="52">
        <f t="shared" si="1"/>
        <v>37.2</v>
      </c>
      <c r="H17" s="62">
        <v>6</v>
      </c>
      <c r="I17" s="53">
        <f t="shared" si="2"/>
        <v>7.130000000000001</v>
      </c>
    </row>
    <row r="18" spans="1:9" ht="12.75">
      <c r="A18" s="47">
        <v>9</v>
      </c>
      <c r="B18" s="50">
        <f t="shared" si="3"/>
        <v>54501</v>
      </c>
      <c r="C18" s="49" t="s">
        <v>54</v>
      </c>
      <c r="D18" s="50">
        <f t="shared" si="4"/>
        <v>58000</v>
      </c>
      <c r="E18" s="51">
        <f t="shared" si="5"/>
        <v>0.31999999999999984</v>
      </c>
      <c r="F18" s="52">
        <f t="shared" si="0"/>
        <v>39.00000000000001</v>
      </c>
      <c r="G18" s="52">
        <f t="shared" si="1"/>
        <v>40.80000000000001</v>
      </c>
      <c r="H18" s="62">
        <v>6.7</v>
      </c>
      <c r="I18" s="53">
        <f t="shared" si="2"/>
        <v>7.820000000000002</v>
      </c>
    </row>
    <row r="19" spans="1:9" ht="12.75">
      <c r="A19" s="47">
        <v>10</v>
      </c>
      <c r="B19" s="50">
        <f t="shared" si="3"/>
        <v>58001</v>
      </c>
      <c r="C19" s="49" t="s">
        <v>54</v>
      </c>
      <c r="D19" s="50">
        <f t="shared" si="4"/>
        <v>61500</v>
      </c>
      <c r="E19" s="51">
        <f t="shared" si="5"/>
        <v>0.25999999999999984</v>
      </c>
      <c r="F19" s="52">
        <f t="shared" si="0"/>
        <v>39.00000000000001</v>
      </c>
      <c r="G19" s="52">
        <f t="shared" si="1"/>
        <v>44.40000000000001</v>
      </c>
      <c r="H19" s="62">
        <v>7.35</v>
      </c>
      <c r="I19" s="53">
        <f t="shared" si="2"/>
        <v>8.510000000000002</v>
      </c>
    </row>
    <row r="20" spans="1:9" ht="12.75">
      <c r="A20" s="47">
        <v>11</v>
      </c>
      <c r="B20" s="50">
        <f t="shared" si="3"/>
        <v>61501</v>
      </c>
      <c r="C20" s="49" t="s">
        <v>54</v>
      </c>
      <c r="D20" s="50">
        <f t="shared" si="4"/>
        <v>65000</v>
      </c>
      <c r="E20" s="51">
        <f t="shared" si="5"/>
        <v>0.19999999999999984</v>
      </c>
      <c r="F20" s="52">
        <f t="shared" si="0"/>
        <v>39.00000000000001</v>
      </c>
      <c r="G20" s="52">
        <f t="shared" si="1"/>
        <v>48.00000000000001</v>
      </c>
      <c r="H20" s="62">
        <v>8.05</v>
      </c>
      <c r="I20" s="53">
        <f t="shared" si="2"/>
        <v>9.200000000000001</v>
      </c>
    </row>
    <row r="21" spans="1:9" ht="12.75">
      <c r="A21" s="47">
        <v>12</v>
      </c>
      <c r="B21" s="50">
        <f t="shared" si="3"/>
        <v>65001</v>
      </c>
      <c r="C21" s="49" t="s">
        <v>54</v>
      </c>
      <c r="D21" s="50">
        <f t="shared" si="4"/>
        <v>68500</v>
      </c>
      <c r="E21" s="51">
        <f t="shared" si="5"/>
        <v>0.13999999999999985</v>
      </c>
      <c r="F21" s="52">
        <f t="shared" si="0"/>
        <v>39.00000000000001</v>
      </c>
      <c r="G21" s="52">
        <f t="shared" si="1"/>
        <v>51.60000000000001</v>
      </c>
      <c r="H21" s="62">
        <v>8.75</v>
      </c>
      <c r="I21" s="53">
        <f t="shared" si="2"/>
        <v>9.89</v>
      </c>
    </row>
    <row r="22" spans="1:9" ht="12.75">
      <c r="A22" s="47">
        <v>13</v>
      </c>
      <c r="B22" s="50">
        <f t="shared" si="3"/>
        <v>68501</v>
      </c>
      <c r="C22" s="49" t="s">
        <v>54</v>
      </c>
      <c r="D22" s="50">
        <f t="shared" si="4"/>
        <v>72000</v>
      </c>
      <c r="E22" s="51">
        <f t="shared" si="5"/>
        <v>0.07999999999999985</v>
      </c>
      <c r="F22" s="52">
        <f t="shared" si="0"/>
        <v>39.00000000000001</v>
      </c>
      <c r="G22" s="52">
        <f t="shared" si="1"/>
        <v>55.20000000000001</v>
      </c>
      <c r="H22" s="62">
        <v>9.45</v>
      </c>
      <c r="I22" s="53">
        <f t="shared" si="2"/>
        <v>10.580000000000002</v>
      </c>
    </row>
    <row r="23" spans="1:9" ht="12.75">
      <c r="A23" s="47">
        <v>14</v>
      </c>
      <c r="B23" s="50">
        <f t="shared" si="3"/>
        <v>72001</v>
      </c>
      <c r="C23" s="49" t="s">
        <v>54</v>
      </c>
      <c r="D23" s="50">
        <f t="shared" si="4"/>
        <v>75500</v>
      </c>
      <c r="E23" s="51">
        <f>E22-$J$13</f>
        <v>0.059999999999999845</v>
      </c>
      <c r="F23" s="52">
        <f t="shared" si="0"/>
        <v>39.00000000000001</v>
      </c>
      <c r="G23" s="52">
        <f t="shared" si="1"/>
        <v>56.40000000000001</v>
      </c>
      <c r="H23" s="62">
        <v>9.65</v>
      </c>
      <c r="I23" s="53">
        <f t="shared" si="2"/>
        <v>10.810000000000002</v>
      </c>
    </row>
    <row r="24" spans="1:9" ht="12.75">
      <c r="A24" s="47">
        <v>15</v>
      </c>
      <c r="B24" s="50">
        <f t="shared" si="3"/>
        <v>75501</v>
      </c>
      <c r="C24" s="49" t="s">
        <v>54</v>
      </c>
      <c r="D24" s="50">
        <f t="shared" si="4"/>
        <v>79000</v>
      </c>
      <c r="E24" s="51">
        <f>E23-$J$13</f>
        <v>0.03999999999999984</v>
      </c>
      <c r="F24" s="52">
        <f t="shared" si="0"/>
        <v>39.00000000000001</v>
      </c>
      <c r="G24" s="52">
        <f t="shared" si="1"/>
        <v>57.60000000000001</v>
      </c>
      <c r="H24" s="62">
        <v>9.9</v>
      </c>
      <c r="I24" s="53">
        <f t="shared" si="2"/>
        <v>11.040000000000003</v>
      </c>
    </row>
    <row r="25" spans="1:9" ht="12.75">
      <c r="A25" s="47">
        <v>15</v>
      </c>
      <c r="B25" s="50">
        <f t="shared" si="3"/>
        <v>79001</v>
      </c>
      <c r="C25" s="49" t="s">
        <v>54</v>
      </c>
      <c r="D25" s="50">
        <f t="shared" si="4"/>
        <v>82500</v>
      </c>
      <c r="E25" s="51">
        <f>E24-$J$13</f>
        <v>0.01999999999999984</v>
      </c>
      <c r="F25" s="52">
        <f t="shared" si="0"/>
        <v>39.00000000000001</v>
      </c>
      <c r="G25" s="52">
        <f t="shared" si="1"/>
        <v>58.80000000000001</v>
      </c>
      <c r="H25" s="62">
        <v>10.15</v>
      </c>
      <c r="I25" s="53">
        <f t="shared" si="2"/>
        <v>11.270000000000003</v>
      </c>
    </row>
    <row r="26" spans="1:9" ht="12.75">
      <c r="A26" s="47">
        <v>15</v>
      </c>
      <c r="B26" s="50">
        <f t="shared" si="3"/>
        <v>82501</v>
      </c>
      <c r="C26" s="49" t="s">
        <v>54</v>
      </c>
      <c r="D26" s="48" t="s">
        <v>53</v>
      </c>
      <c r="E26" s="51">
        <f>E25-$J$13</f>
        <v>-1.5959455978986625E-16</v>
      </c>
      <c r="F26" s="52">
        <f t="shared" si="0"/>
        <v>39.00000000000001</v>
      </c>
      <c r="G26" s="52">
        <f t="shared" si="1"/>
        <v>60.000000000000014</v>
      </c>
      <c r="H26" s="62">
        <v>10.35</v>
      </c>
      <c r="I26" s="53">
        <f t="shared" si="2"/>
        <v>11.500000000000002</v>
      </c>
    </row>
    <row r="28" spans="1:4" ht="12.75">
      <c r="A28" s="55" t="s">
        <v>55</v>
      </c>
      <c r="C28" s="90">
        <v>4.5</v>
      </c>
      <c r="D28" s="90"/>
    </row>
    <row r="29" spans="1:4" ht="12.75">
      <c r="A29" t="s">
        <v>56</v>
      </c>
      <c r="C29" s="90">
        <v>7.5</v>
      </c>
      <c r="D29" s="90"/>
    </row>
    <row r="30" spans="1:4" ht="12.75">
      <c r="A30" t="s">
        <v>57</v>
      </c>
      <c r="C30" s="90">
        <v>3</v>
      </c>
      <c r="D30" s="90"/>
    </row>
    <row r="32" ht="12.75">
      <c r="A32" t="s">
        <v>58</v>
      </c>
    </row>
  </sheetData>
  <sheetProtection selectLockedCells="1" selectUnlockedCells="1"/>
  <mergeCells count="5">
    <mergeCell ref="G4:I7"/>
    <mergeCell ref="B9:D9"/>
    <mergeCell ref="C28:D28"/>
    <mergeCell ref="C29:D29"/>
    <mergeCell ref="C30:D30"/>
  </mergeCells>
  <printOptions/>
  <pageMargins left="0.2652777777777778" right="0.2965277777777778" top="0.5229166666666667" bottom="0.5076388888888889" header="0.25763888888888886" footer="0.2423611111111111"/>
  <pageSetup horizontalDpi="300" verticalDpi="300" orientation="landscape" paperSize="9"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Deillon Séverine</cp:lastModifiedBy>
  <cp:lastPrinted>2013-06-06T12:59:13Z</cp:lastPrinted>
  <dcterms:modified xsi:type="dcterms:W3CDTF">2016-01-14T09:25:15Z</dcterms:modified>
  <cp:category/>
  <cp:version/>
  <cp:contentType/>
  <cp:contentStatus/>
</cp:coreProperties>
</file>